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Сайт\1\"/>
    </mc:Choice>
  </mc:AlternateContent>
  <bookViews>
    <workbookView xWindow="480" yWindow="30" windowWidth="27795" windowHeight="12345"/>
  </bookViews>
  <sheets>
    <sheet name="Цены на лимитный с 1 июля 17" sheetId="1" r:id="rId1"/>
  </sheets>
  <definedNames>
    <definedName name="_xlnm.Print_Area" localSheetId="0">'Цены на лимитный с 1 июля 17'!$A$1:$H$42</definedName>
  </definedNames>
  <calcPr calcId="152511" refMode="R1C1"/>
</workbook>
</file>

<file path=xl/calcChain.xml><?xml version="1.0" encoding="utf-8"?>
<calcChain xmlns="http://schemas.openxmlformats.org/spreadsheetml/2006/main">
  <c r="H30" i="1" l="1"/>
  <c r="H40" i="1" s="1"/>
  <c r="B30" i="1"/>
  <c r="B40" i="1" s="1"/>
  <c r="H31" i="1"/>
  <c r="H41" i="1" s="1"/>
  <c r="E31" i="1"/>
  <c r="E41" i="1" s="1"/>
  <c r="D31" i="1"/>
  <c r="D41" i="1" s="1"/>
  <c r="H29" i="1"/>
  <c r="H39" i="1" s="1"/>
  <c r="E29" i="1"/>
  <c r="E39" i="1" s="1"/>
  <c r="D29" i="1"/>
  <c r="D39" i="1" s="1"/>
  <c r="H28" i="1"/>
  <c r="H38" i="1" s="1"/>
  <c r="E28" i="1"/>
  <c r="E38" i="1" s="1"/>
  <c r="D28" i="1"/>
  <c r="D38" i="1" s="1"/>
  <c r="G31" i="1"/>
  <c r="G41" i="1" s="1"/>
  <c r="F31" i="1"/>
  <c r="F41" i="1" s="1"/>
  <c r="C31" i="1"/>
  <c r="C41" i="1" s="1"/>
  <c r="B31" i="1"/>
  <c r="B41" i="1" s="1"/>
  <c r="G30" i="1"/>
  <c r="G40" i="1" s="1"/>
  <c r="F30" i="1"/>
  <c r="F40" i="1" s="1"/>
  <c r="E30" i="1"/>
  <c r="E40" i="1" s="1"/>
  <c r="D30" i="1"/>
  <c r="D40" i="1" s="1"/>
  <c r="C30" i="1"/>
  <c r="C40" i="1" s="1"/>
  <c r="H14" i="1"/>
  <c r="H26" i="1" s="1"/>
  <c r="H36" i="1" s="1"/>
  <c r="G14" i="1"/>
  <c r="G26" i="1" s="1"/>
  <c r="G36" i="1" s="1"/>
  <c r="F14" i="1"/>
  <c r="F26" i="1" s="1"/>
  <c r="F36" i="1" s="1"/>
  <c r="E14" i="1"/>
  <c r="E26" i="1" s="1"/>
  <c r="E36" i="1" s="1"/>
  <c r="D14" i="1"/>
  <c r="D26" i="1" s="1"/>
  <c r="D36" i="1" s="1"/>
  <c r="H12" i="1"/>
  <c r="H24" i="1" s="1"/>
  <c r="H34" i="1" s="1"/>
  <c r="G12" i="1"/>
  <c r="G24" i="1" s="1"/>
  <c r="G34" i="1" s="1"/>
  <c r="F12" i="1"/>
  <c r="F24" i="1" s="1"/>
  <c r="F34" i="1" s="1"/>
  <c r="E12" i="1"/>
  <c r="E24" i="1" s="1"/>
  <c r="E34" i="1" s="1"/>
  <c r="D12" i="1"/>
  <c r="D24" i="1" s="1"/>
  <c r="D34" i="1" s="1"/>
  <c r="C12" i="1"/>
  <c r="C24" i="1" s="1"/>
  <c r="C34" i="1" s="1"/>
  <c r="B12" i="1"/>
  <c r="B24" i="1" s="1"/>
  <c r="B34" i="1" s="1"/>
  <c r="C28" i="1" l="1"/>
  <c r="C38" i="1" s="1"/>
  <c r="G28" i="1"/>
  <c r="G38" i="1" s="1"/>
  <c r="C29" i="1"/>
  <c r="C39" i="1" s="1"/>
  <c r="G29" i="1"/>
  <c r="G39" i="1" s="1"/>
  <c r="B28" i="1"/>
  <c r="B38" i="1" s="1"/>
  <c r="F28" i="1"/>
  <c r="F38" i="1" s="1"/>
  <c r="B29" i="1"/>
  <c r="B39" i="1" s="1"/>
  <c r="F29" i="1"/>
  <c r="F39" i="1" s="1"/>
</calcChain>
</file>

<file path=xl/sharedStrings.xml><?xml version="1.0" encoding="utf-8"?>
<sst xmlns="http://schemas.openxmlformats.org/spreadsheetml/2006/main" count="83" uniqueCount="46">
  <si>
    <t>Стоимость природного газа для конечного потребителя (кроме населения) Владимирской области                                                                    с 1 июля 2017 года</t>
  </si>
  <si>
    <t>руб./тыс.куб.м.</t>
  </si>
  <si>
    <t>Категории потребителей</t>
  </si>
  <si>
    <r>
      <t>свыше 500 млн.м</t>
    </r>
    <r>
      <rPr>
        <sz val="10"/>
        <rFont val="Calibri"/>
        <family val="2"/>
        <charset val="204"/>
      </rPr>
      <t>³</t>
    </r>
  </si>
  <si>
    <t>от 100 до 500 млн.м³    включительно</t>
  </si>
  <si>
    <t>от 10   до 100 млн.м³      включительно</t>
  </si>
  <si>
    <t>от 1   до 10 млн.м³        включительно</t>
  </si>
  <si>
    <t>от 0,1     до 1  млн.м³  включительно</t>
  </si>
  <si>
    <t>от 0,01   до 0,1 млн.м³       включительно</t>
  </si>
  <si>
    <t>до 0,01  млн.м³ включительно</t>
  </si>
  <si>
    <r>
      <t>Оптовая цена на газ,                                                руб./1000 м</t>
    </r>
    <r>
      <rPr>
        <b/>
        <sz val="12"/>
        <rFont val="Calibri"/>
        <family val="2"/>
        <charset val="204"/>
      </rPr>
      <t>³</t>
    </r>
    <r>
      <rPr>
        <b/>
        <sz val="12"/>
        <rFont val="Times New Roman"/>
        <family val="1"/>
        <charset val="204"/>
      </rPr>
      <t>. (без НДС)</t>
    </r>
  </si>
  <si>
    <t>Тарифы на услуги  по транспортировке газа по газораспределительным  сетям,  руб./1000 м³. (без НДС)</t>
  </si>
  <si>
    <t xml:space="preserve">по сетям  АО "Газпром газораспределение Владимир" </t>
  </si>
  <si>
    <t xml:space="preserve">   - для конечных потребителей (объемов газа), на которых изменение подходов к отнесению по группам не сказалось</t>
  </si>
  <si>
    <t xml:space="preserve">   - для конечных потребителей (объемов газа), отнесенных к другой гуппе в связи с изменением подходов к отнесению, в том числе:</t>
  </si>
  <si>
    <r>
      <t xml:space="preserve">  ранее числившихся в группе с объемом потребления газа свыше 100 млн.м</t>
    </r>
    <r>
      <rPr>
        <i/>
        <sz val="11"/>
        <rFont val="Calibri"/>
        <family val="2"/>
        <charset val="204"/>
      </rPr>
      <t>³</t>
    </r>
    <r>
      <rPr>
        <i/>
        <sz val="11"/>
        <rFont val="Times New Roman"/>
        <family val="1"/>
        <charset val="204"/>
      </rPr>
      <t>.</t>
    </r>
  </si>
  <si>
    <t>х</t>
  </si>
  <si>
    <t xml:space="preserve"> ранее числившихся в группе с объемом потребления газа от 10 млн.м³. до  100 млн.м³.включительно</t>
  </si>
  <si>
    <r>
      <rPr>
        <b/>
        <sz val="11"/>
        <rFont val="Times New Roman"/>
        <family val="1"/>
        <charset val="204"/>
      </rPr>
      <t>Специальная надбавка к тарифам на услуги по транспортировке газа по газораспределительным сетям АО "Газпром газораспределение Владимир"</t>
    </r>
    <r>
      <rPr>
        <b/>
        <sz val="12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(ранее была в составе тарифа на услуги по транспортировке)</t>
    </r>
  </si>
  <si>
    <t>по сетям  ООО "Газ-Гарант"</t>
  </si>
  <si>
    <t>по сетям   ЗАО "Радугаэнерго"</t>
  </si>
  <si>
    <t>по сетям  ООО "Региональные газовые системы"</t>
  </si>
  <si>
    <t>по сетям  ООО "Газспецстрой"</t>
  </si>
  <si>
    <t>Размер платы за снабженческо-сбытовые услуги  ООО "Газпром межрегионгаз Владимир", руб./1000 м³. (без НДС)</t>
  </si>
  <si>
    <t>Стоимость газа для конечного потребителя, без НДС</t>
  </si>
  <si>
    <t xml:space="preserve">   - для конечных потребителей (объемов газа), отнесенных к другой гуппе в связи с изменением подходов к отнесению в том числе:</t>
  </si>
  <si>
    <r>
      <t>ранее числившихся в группе с объемом потребления газа свыше 100 млн.м</t>
    </r>
    <r>
      <rPr>
        <i/>
        <sz val="11"/>
        <rFont val="Calibri"/>
        <family val="2"/>
        <charset val="204"/>
      </rPr>
      <t>³</t>
    </r>
    <r>
      <rPr>
        <i/>
        <sz val="11"/>
        <rFont val="Times New Roman"/>
        <family val="1"/>
        <charset val="204"/>
      </rPr>
      <t>.</t>
    </r>
  </si>
  <si>
    <t>по сетям ООО "Газ-Гарант"</t>
  </si>
  <si>
    <t>по сетям ЗАО "Радугаэнерго"</t>
  </si>
  <si>
    <t>по сетям ООО "Региональные газовые системы"</t>
  </si>
  <si>
    <t>Стоимость газа для конечного потребителя, с НДС</t>
  </si>
  <si>
    <t>для конечных потребителей (объемов газа), на которых изменение подходов к отнесению по группам не сказалось</t>
  </si>
  <si>
    <t xml:space="preserve">   - для конечных потребителей (объемов газа), отнесенных к другой гуппе в связи с изменением подходов к отнесению в том числе :</t>
  </si>
  <si>
    <t>Документы, утверждающие тарифы:</t>
  </si>
  <si>
    <t>Оптовая цена на газ</t>
  </si>
  <si>
    <t xml:space="preserve">Приказом ФАС России от 13 июня 2017 № 776/17 </t>
  </si>
  <si>
    <t>Тарифы  на услуги по транспортировке газа по газораспределительным  сетям   ООО "Газ-Гарант", ЗАО "Радугаэнерго", АО "Газпром газораспределение Владимир"</t>
  </si>
  <si>
    <t>Приказ ФСТ России от 31 марта 2015г. №62-э/7</t>
  </si>
  <si>
    <t>Тарифы  на услуги по транспортировке газа по газораспределительным  сетям   ООО "Региональные газовые системы"</t>
  </si>
  <si>
    <t>Приказ ФСТ России от 4 декабря 2012г. №324-э/1</t>
  </si>
  <si>
    <t>Тарифы на услуги  по транспортировке газа по газораспределительным сетям ООО "Газспецстрой "</t>
  </si>
  <si>
    <t>Приказ ФСТ России от 7 ноября 2012г. №257-э/3</t>
  </si>
  <si>
    <t>Размер платы за снабженческо-сбытовые услуги,оказываемые конечным потребителям  газа ООО "Газпром межрегионгаз Владимир"</t>
  </si>
  <si>
    <t>Приказ ФАС России от 02 марта 2016г. №207/16</t>
  </si>
  <si>
    <t xml:space="preserve">Спец.надбавка к тарифам на услуги по транспортировке газа по газораспределительным сетям ОАО "Газпром газораспределение Владимир" </t>
  </si>
  <si>
    <t>Постановление Администрации Владимирской области от 29.12.2016г. №52/1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</si>
</sst>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name val="Calibri"/>
      <family val="2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2" borderId="0" xfId="0" applyFont="1" applyFill="1"/>
    <xf numFmtId="0" fontId="2" fillId="4" borderId="2" xfId="0" applyFont="1" applyFill="1" applyBorder="1" applyAlignment="1">
      <alignment horizontal="left" wrapText="1"/>
    </xf>
    <xf numFmtId="4" fontId="2" fillId="4" borderId="6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wrapText="1"/>
    </xf>
    <xf numFmtId="9" fontId="11" fillId="0" borderId="8" xfId="1" applyFont="1" applyBorder="1" applyAlignment="1">
      <alignment horizontal="center" wrapText="1"/>
    </xf>
    <xf numFmtId="49" fontId="12" fillId="2" borderId="9" xfId="0" applyNumberFormat="1" applyFont="1" applyFill="1" applyBorder="1" applyAlignment="1">
      <alignment horizontal="left" wrapText="1"/>
    </xf>
    <xf numFmtId="4" fontId="12" fillId="2" borderId="1" xfId="0" applyNumberFormat="1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horizontal="left" wrapText="1"/>
    </xf>
    <xf numFmtId="49" fontId="13" fillId="2" borderId="13" xfId="0" applyNumberFormat="1" applyFont="1" applyFill="1" applyBorder="1" applyAlignment="1">
      <alignment horizontal="left" wrapText="1"/>
    </xf>
    <xf numFmtId="4" fontId="12" fillId="2" borderId="14" xfId="0" applyNumberFormat="1" applyFont="1" applyFill="1" applyBorder="1" applyAlignment="1">
      <alignment horizontal="center" vertical="center"/>
    </xf>
    <xf numFmtId="4" fontId="12" fillId="2" borderId="15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left" vertical="center" wrapText="1"/>
    </xf>
    <xf numFmtId="4" fontId="12" fillId="2" borderId="8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wrapText="1"/>
    </xf>
    <xf numFmtId="4" fontId="2" fillId="2" borderId="15" xfId="0" applyNumberFormat="1" applyFont="1" applyFill="1" applyBorder="1" applyAlignment="1">
      <alignment horizontal="center" vertical="center"/>
    </xf>
    <xf numFmtId="49" fontId="12" fillId="0" borderId="17" xfId="0" applyNumberFormat="1" applyFont="1" applyBorder="1" applyAlignment="1">
      <alignment horizontal="left" wrapText="1"/>
    </xf>
    <xf numFmtId="4" fontId="12" fillId="0" borderId="18" xfId="0" applyNumberFormat="1" applyFont="1" applyBorder="1" applyAlignment="1">
      <alignment horizontal="center"/>
    </xf>
    <xf numFmtId="49" fontId="12" fillId="0" borderId="9" xfId="0" applyNumberFormat="1" applyFont="1" applyBorder="1" applyAlignment="1">
      <alignment horizontal="left" wrapText="1"/>
    </xf>
    <xf numFmtId="4" fontId="12" fillId="0" borderId="1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left" wrapText="1"/>
    </xf>
    <xf numFmtId="49" fontId="13" fillId="0" borderId="13" xfId="0" applyNumberFormat="1" applyFont="1" applyBorder="1" applyAlignment="1">
      <alignment horizontal="left" wrapText="1"/>
    </xf>
    <xf numFmtId="0" fontId="12" fillId="0" borderId="19" xfId="0" applyFont="1" applyBorder="1" applyAlignment="1">
      <alignment wrapText="1"/>
    </xf>
    <xf numFmtId="4" fontId="12" fillId="0" borderId="2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wrapText="1"/>
    </xf>
    <xf numFmtId="4" fontId="15" fillId="0" borderId="18" xfId="0" applyNumberFormat="1" applyFont="1" applyBorder="1" applyAlignment="1">
      <alignment horizontal="center"/>
    </xf>
    <xf numFmtId="4" fontId="15" fillId="4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 wrapText="1"/>
    </xf>
    <xf numFmtId="0" fontId="2" fillId="0" borderId="21" xfId="0" applyFont="1" applyBorder="1" applyAlignment="1">
      <alignment wrapText="1"/>
    </xf>
    <xf numFmtId="4" fontId="15" fillId="0" borderId="2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10" fillId="0" borderId="0" xfId="0" applyFont="1"/>
    <xf numFmtId="0" fontId="3" fillId="0" borderId="0" xfId="0" applyFont="1" applyAlignment="1">
      <alignment wrapText="1"/>
    </xf>
    <xf numFmtId="0" fontId="18" fillId="0" borderId="10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wrapText="1"/>
    </xf>
    <xf numFmtId="0" fontId="18" fillId="0" borderId="28" xfId="0" applyFont="1" applyFill="1" applyBorder="1" applyAlignment="1">
      <alignment horizontal="left" wrapText="1"/>
    </xf>
    <xf numFmtId="43" fontId="18" fillId="0" borderId="12" xfId="2" applyFont="1" applyBorder="1" applyAlignment="1">
      <alignment horizontal="left" vertical="center"/>
    </xf>
    <xf numFmtId="43" fontId="18" fillId="0" borderId="11" xfId="2" applyFont="1" applyBorder="1" applyAlignment="1">
      <alignment horizontal="left" vertical="center"/>
    </xf>
    <xf numFmtId="43" fontId="18" fillId="0" borderId="29" xfId="2" applyFont="1" applyBorder="1" applyAlignment="1">
      <alignment horizontal="left" vertical="center"/>
    </xf>
    <xf numFmtId="4" fontId="18" fillId="0" borderId="30" xfId="0" applyNumberFormat="1" applyFont="1" applyBorder="1" applyAlignment="1">
      <alignment horizontal="left" wrapText="1"/>
    </xf>
    <xf numFmtId="4" fontId="18" fillId="0" borderId="31" xfId="0" applyNumberFormat="1" applyFont="1" applyBorder="1" applyAlignment="1">
      <alignment horizontal="left" wrapText="1"/>
    </xf>
    <xf numFmtId="4" fontId="18" fillId="0" borderId="32" xfId="0" applyNumberFormat="1" applyFont="1" applyBorder="1" applyAlignment="1">
      <alignment horizontal="left" wrapText="1"/>
    </xf>
    <xf numFmtId="2" fontId="18" fillId="0" borderId="33" xfId="0" applyNumberFormat="1" applyFont="1" applyBorder="1" applyAlignment="1">
      <alignment horizontal="left" vertical="center" wrapText="1"/>
    </xf>
    <xf numFmtId="2" fontId="18" fillId="0" borderId="31" xfId="0" applyNumberFormat="1" applyFont="1" applyBorder="1" applyAlignment="1">
      <alignment horizontal="left" vertical="center" wrapText="1"/>
    </xf>
    <xf numFmtId="2" fontId="18" fillId="0" borderId="34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28" xfId="0" applyFont="1" applyBorder="1" applyAlignment="1">
      <alignment horizontal="left" wrapText="1"/>
    </xf>
    <xf numFmtId="43" fontId="18" fillId="0" borderId="12" xfId="2" applyFont="1" applyFill="1" applyBorder="1" applyAlignment="1">
      <alignment horizontal="left" vertical="center"/>
    </xf>
    <xf numFmtId="43" fontId="18" fillId="0" borderId="11" xfId="2" applyFont="1" applyFill="1" applyBorder="1" applyAlignment="1">
      <alignment horizontal="left" vertical="center"/>
    </xf>
    <xf numFmtId="43" fontId="18" fillId="0" borderId="29" xfId="2" applyFont="1" applyFill="1" applyBorder="1" applyAlignment="1">
      <alignment horizontal="left" vertical="center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left" wrapText="1"/>
    </xf>
    <xf numFmtId="4" fontId="18" fillId="0" borderId="23" xfId="0" applyNumberFormat="1" applyFont="1" applyBorder="1" applyAlignment="1">
      <alignment horizontal="left" vertical="center" wrapText="1"/>
    </xf>
    <xf numFmtId="4" fontId="18" fillId="0" borderId="24" xfId="0" applyNumberFormat="1" applyFont="1" applyBorder="1" applyAlignment="1">
      <alignment horizontal="left" vertical="center" wrapText="1"/>
    </xf>
    <xf numFmtId="4" fontId="18" fillId="0" borderId="25" xfId="0" applyNumberFormat="1" applyFont="1" applyBorder="1" applyAlignment="1">
      <alignment horizontal="left" vertical="center" wrapText="1"/>
    </xf>
    <xf numFmtId="43" fontId="18" fillId="0" borderId="26" xfId="2" applyFont="1" applyFill="1" applyBorder="1" applyAlignment="1">
      <alignment horizontal="left" vertical="center"/>
    </xf>
    <xf numFmtId="43" fontId="18" fillId="0" borderId="24" xfId="2" applyFont="1" applyFill="1" applyBorder="1" applyAlignment="1">
      <alignment horizontal="left" vertical="center"/>
    </xf>
    <xf numFmtId="43" fontId="18" fillId="0" borderId="27" xfId="2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2" fillId="2" borderId="10" xfId="0" applyNumberFormat="1" applyFont="1" applyFill="1" applyBorder="1" applyAlignment="1">
      <alignment horizontal="left" wrapText="1"/>
    </xf>
    <xf numFmtId="49" fontId="12" fillId="2" borderId="11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5" fillId="3" borderId="0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4">
    <cellStyle name="Обычный" xfId="0" builtinId="0"/>
    <cellStyle name="Процентный" xfId="1" builtinId="5"/>
    <cellStyle name="Процентный 2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K49"/>
  <sheetViews>
    <sheetView tabSelected="1" zoomScaleNormal="100" zoomScaleSheetLayoutView="80" workbookViewId="0">
      <selection activeCell="E47" sqref="E47:H47"/>
    </sheetView>
  </sheetViews>
  <sheetFormatPr defaultRowHeight="15.75" x14ac:dyDescent="0.25"/>
  <cols>
    <col min="1" max="1" width="39" style="43" customWidth="1"/>
    <col min="2" max="2" width="21.85546875" style="1" customWidth="1"/>
    <col min="3" max="3" width="15.140625" style="1" customWidth="1"/>
    <col min="4" max="4" width="19.42578125" style="1" customWidth="1"/>
    <col min="5" max="6" width="13.140625" style="1" customWidth="1"/>
    <col min="7" max="7" width="13.28515625" style="1" customWidth="1"/>
    <col min="8" max="8" width="14.5703125" style="1" customWidth="1"/>
    <col min="9" max="19" width="10.140625" style="1" bestFit="1" customWidth="1"/>
    <col min="20" max="21" width="7.5703125" style="1" bestFit="1" customWidth="1"/>
    <col min="22" max="16384" width="9.140625" style="1"/>
  </cols>
  <sheetData>
    <row r="3" spans="1:11" x14ac:dyDescent="0.25">
      <c r="A3" s="78"/>
      <c r="B3" s="78"/>
      <c r="C3" s="78"/>
      <c r="D3" s="78"/>
      <c r="E3" s="78"/>
      <c r="F3" s="78"/>
      <c r="G3" s="78"/>
      <c r="H3" s="78"/>
      <c r="I3" s="3"/>
      <c r="J3" s="2"/>
      <c r="K3" s="2"/>
    </row>
    <row r="4" spans="1:11" ht="39.6" customHeight="1" x14ac:dyDescent="0.3">
      <c r="A4" s="79" t="s">
        <v>0</v>
      </c>
      <c r="B4" s="79"/>
      <c r="C4" s="79"/>
      <c r="D4" s="79"/>
      <c r="E4" s="79"/>
      <c r="F4" s="79"/>
      <c r="G4" s="79"/>
      <c r="H4" s="79"/>
      <c r="I4" s="2"/>
      <c r="J4" s="3"/>
      <c r="K4" s="2"/>
    </row>
    <row r="5" spans="1:11" ht="16.5" customHeight="1" thickBot="1" x14ac:dyDescent="0.3">
      <c r="A5" s="4"/>
      <c r="B5" s="5"/>
      <c r="C5" s="5"/>
      <c r="D5" s="6"/>
      <c r="H5" s="7" t="s">
        <v>1</v>
      </c>
      <c r="I5" s="8"/>
      <c r="J5" s="8"/>
      <c r="K5" s="8"/>
    </row>
    <row r="6" spans="1:11" ht="16.5" customHeight="1" thickBot="1" x14ac:dyDescent="0.3">
      <c r="A6" s="80" t="s">
        <v>2</v>
      </c>
      <c r="B6" s="81"/>
      <c r="C6" s="81"/>
      <c r="D6" s="81"/>
      <c r="E6" s="81"/>
      <c r="F6" s="81"/>
      <c r="G6" s="81"/>
      <c r="H6" s="81"/>
      <c r="I6" s="8"/>
      <c r="J6" s="8"/>
      <c r="K6" s="8"/>
    </row>
    <row r="7" spans="1:11" ht="15.75" customHeight="1" x14ac:dyDescent="0.25">
      <c r="A7" s="82"/>
      <c r="B7" s="72" t="s">
        <v>3</v>
      </c>
      <c r="C7" s="72" t="s">
        <v>4</v>
      </c>
      <c r="D7" s="72" t="s">
        <v>5</v>
      </c>
      <c r="E7" s="72" t="s">
        <v>6</v>
      </c>
      <c r="F7" s="72" t="s">
        <v>7</v>
      </c>
      <c r="G7" s="72" t="s">
        <v>8</v>
      </c>
      <c r="H7" s="72" t="s">
        <v>9</v>
      </c>
    </row>
    <row r="8" spans="1:11" ht="91.5" customHeight="1" thickBot="1" x14ac:dyDescent="0.3">
      <c r="A8" s="83"/>
      <c r="B8" s="73"/>
      <c r="C8" s="73"/>
      <c r="D8" s="73"/>
      <c r="E8" s="73"/>
      <c r="F8" s="73"/>
      <c r="G8" s="73"/>
      <c r="H8" s="73"/>
    </row>
    <row r="9" spans="1:11" ht="32.25" thickBot="1" x14ac:dyDescent="0.3">
      <c r="A9" s="9" t="s">
        <v>10</v>
      </c>
      <c r="B9" s="10">
        <v>4343</v>
      </c>
      <c r="C9" s="10">
        <v>4343</v>
      </c>
      <c r="D9" s="10">
        <v>4343</v>
      </c>
      <c r="E9" s="10">
        <v>4343</v>
      </c>
      <c r="F9" s="10">
        <v>4343</v>
      </c>
      <c r="G9" s="10">
        <v>4343</v>
      </c>
      <c r="H9" s="10">
        <v>4343</v>
      </c>
    </row>
    <row r="10" spans="1:11" ht="16.5" customHeight="1" thickBot="1" x14ac:dyDescent="0.3">
      <c r="A10" s="74" t="s">
        <v>11</v>
      </c>
      <c r="B10" s="75"/>
      <c r="C10" s="75"/>
      <c r="D10" s="75"/>
      <c r="E10" s="75"/>
      <c r="F10" s="75"/>
      <c r="G10" s="75"/>
      <c r="H10" s="75"/>
    </row>
    <row r="11" spans="1:11" ht="31.5" x14ac:dyDescent="0.25">
      <c r="A11" s="11" t="s">
        <v>12</v>
      </c>
      <c r="B11" s="12"/>
      <c r="C11" s="12"/>
      <c r="D11" s="12"/>
      <c r="E11" s="12"/>
      <c r="F11" s="12"/>
      <c r="G11" s="12"/>
      <c r="H11" s="12"/>
    </row>
    <row r="12" spans="1:11" s="8" customFormat="1" ht="45" x14ac:dyDescent="0.25">
      <c r="A12" s="13" t="s">
        <v>13</v>
      </c>
      <c r="B12" s="14">
        <f>303.19</f>
        <v>303.19</v>
      </c>
      <c r="C12" s="14">
        <f>310.79</f>
        <v>310.79000000000002</v>
      </c>
      <c r="D12" s="14">
        <f>447.1</f>
        <v>447.1</v>
      </c>
      <c r="E12" s="14">
        <f>672.6</f>
        <v>672.6</v>
      </c>
      <c r="F12" s="14">
        <f>675.11</f>
        <v>675.11</v>
      </c>
      <c r="G12" s="14">
        <f>679.03</f>
        <v>679.03</v>
      </c>
      <c r="H12" s="14">
        <f>708.93</f>
        <v>708.93</v>
      </c>
    </row>
    <row r="13" spans="1:11" s="8" customFormat="1" x14ac:dyDescent="0.25">
      <c r="A13" s="76" t="s">
        <v>14</v>
      </c>
      <c r="B13" s="77"/>
      <c r="C13" s="77"/>
      <c r="D13" s="77"/>
      <c r="E13" s="77"/>
      <c r="F13" s="77"/>
      <c r="G13" s="77"/>
      <c r="H13" s="77"/>
    </row>
    <row r="14" spans="1:11" s="8" customFormat="1" ht="45" x14ac:dyDescent="0.25">
      <c r="A14" s="15" t="s">
        <v>15</v>
      </c>
      <c r="B14" s="14" t="s">
        <v>16</v>
      </c>
      <c r="C14" s="14" t="s">
        <v>16</v>
      </c>
      <c r="D14" s="14">
        <f>447.1</f>
        <v>447.1</v>
      </c>
      <c r="E14" s="14">
        <f>581.06</f>
        <v>581.05999999999995</v>
      </c>
      <c r="F14" s="14">
        <f>590.28</f>
        <v>590.28</v>
      </c>
      <c r="G14" s="14">
        <f>596.93</f>
        <v>596.92999999999995</v>
      </c>
      <c r="H14" s="14">
        <f>708.93</f>
        <v>708.93</v>
      </c>
    </row>
    <row r="15" spans="1:11" s="8" customFormat="1" ht="45.75" thickBot="1" x14ac:dyDescent="0.3">
      <c r="A15" s="16" t="s">
        <v>17</v>
      </c>
      <c r="B15" s="17" t="s">
        <v>16</v>
      </c>
      <c r="C15" s="17" t="s">
        <v>16</v>
      </c>
      <c r="D15" s="17" t="s">
        <v>16</v>
      </c>
      <c r="E15" s="17" t="s">
        <v>16</v>
      </c>
      <c r="F15" s="17" t="s">
        <v>16</v>
      </c>
      <c r="G15" s="17" t="s">
        <v>16</v>
      </c>
      <c r="H15" s="17" t="s">
        <v>16</v>
      </c>
    </row>
    <row r="16" spans="1:11" s="8" customFormat="1" ht="87" thickBot="1" x14ac:dyDescent="0.3">
      <c r="A16" s="9" t="s">
        <v>18</v>
      </c>
      <c r="B16" s="18">
        <v>78.56</v>
      </c>
      <c r="C16" s="18">
        <v>78.56</v>
      </c>
      <c r="D16" s="18">
        <v>78.56</v>
      </c>
      <c r="E16" s="18">
        <v>78.56</v>
      </c>
      <c r="F16" s="18">
        <v>78.56</v>
      </c>
      <c r="G16" s="18">
        <v>78.56</v>
      </c>
      <c r="H16" s="18">
        <v>78.56</v>
      </c>
    </row>
    <row r="17" spans="1:8" s="8" customFormat="1" x14ac:dyDescent="0.25">
      <c r="A17" s="19" t="s">
        <v>19</v>
      </c>
      <c r="B17" s="20">
        <v>88.91</v>
      </c>
      <c r="C17" s="20">
        <v>133.37</v>
      </c>
      <c r="D17" s="20">
        <v>355.6</v>
      </c>
      <c r="E17" s="20">
        <v>488.97</v>
      </c>
      <c r="F17" s="20">
        <v>580.24</v>
      </c>
      <c r="G17" s="20">
        <v>803.41</v>
      </c>
      <c r="H17" s="20">
        <v>1115.8499999999999</v>
      </c>
    </row>
    <row r="18" spans="1:8" s="8" customFormat="1" x14ac:dyDescent="0.25">
      <c r="A18" s="21" t="s">
        <v>20</v>
      </c>
      <c r="B18" s="14">
        <v>92.44</v>
      </c>
      <c r="C18" s="14">
        <v>138.66</v>
      </c>
      <c r="D18" s="14">
        <v>369.75</v>
      </c>
      <c r="E18" s="14">
        <v>517.65</v>
      </c>
      <c r="F18" s="14">
        <v>573.12</v>
      </c>
      <c r="G18" s="14">
        <v>716.39</v>
      </c>
      <c r="H18" s="14">
        <v>739.5</v>
      </c>
    </row>
    <row r="19" spans="1:8" s="8" customFormat="1" ht="28.5" x14ac:dyDescent="0.25">
      <c r="A19" s="21" t="s">
        <v>21</v>
      </c>
      <c r="B19" s="14">
        <v>50.37</v>
      </c>
      <c r="C19" s="14">
        <v>151.1</v>
      </c>
      <c r="D19" s="14">
        <v>402.94</v>
      </c>
      <c r="E19" s="14">
        <v>604.41999999999996</v>
      </c>
      <c r="F19" s="14">
        <v>730.34</v>
      </c>
      <c r="G19" s="14">
        <v>1007.36</v>
      </c>
      <c r="H19" s="14">
        <v>1266.81</v>
      </c>
    </row>
    <row r="20" spans="1:8" s="8" customFormat="1" ht="16.5" thickBot="1" x14ac:dyDescent="0.3">
      <c r="A20" s="22" t="s">
        <v>22</v>
      </c>
      <c r="B20" s="17">
        <v>397.11</v>
      </c>
      <c r="C20" s="17">
        <v>408.63</v>
      </c>
      <c r="D20" s="17">
        <v>552.53</v>
      </c>
      <c r="E20" s="17">
        <v>790.67</v>
      </c>
      <c r="F20" s="17">
        <v>790.67</v>
      </c>
      <c r="G20" s="17">
        <v>790.67</v>
      </c>
      <c r="H20" s="17">
        <v>790.67</v>
      </c>
    </row>
    <row r="21" spans="1:8" s="8" customFormat="1" ht="63.75" thickBot="1" x14ac:dyDescent="0.3">
      <c r="A21" s="23" t="s">
        <v>23</v>
      </c>
      <c r="B21" s="24">
        <v>127.45</v>
      </c>
      <c r="C21" s="24">
        <v>128.97999999999999</v>
      </c>
      <c r="D21" s="24">
        <v>136.66999999999999</v>
      </c>
      <c r="E21" s="24">
        <v>153.55000000000001</v>
      </c>
      <c r="F21" s="24">
        <v>155.09</v>
      </c>
      <c r="G21" s="24">
        <v>156.62</v>
      </c>
      <c r="H21" s="24">
        <v>158.16</v>
      </c>
    </row>
    <row r="22" spans="1:8" ht="20.25" customHeight="1" thickBot="1" x14ac:dyDescent="0.3">
      <c r="A22" s="62" t="s">
        <v>24</v>
      </c>
      <c r="B22" s="63"/>
      <c r="C22" s="63"/>
      <c r="D22" s="63"/>
      <c r="E22" s="63"/>
      <c r="F22" s="63"/>
      <c r="G22" s="63"/>
      <c r="H22" s="63"/>
    </row>
    <row r="23" spans="1:8" ht="30" x14ac:dyDescent="0.25">
      <c r="A23" s="25" t="s">
        <v>12</v>
      </c>
      <c r="B23" s="26"/>
      <c r="C23" s="26"/>
      <c r="D23" s="26"/>
      <c r="E23" s="26"/>
      <c r="F23" s="26"/>
      <c r="G23" s="26"/>
      <c r="H23" s="26"/>
    </row>
    <row r="24" spans="1:8" ht="45" x14ac:dyDescent="0.25">
      <c r="A24" s="27" t="s">
        <v>13</v>
      </c>
      <c r="B24" s="28">
        <f>B9+B12+B21+B16</f>
        <v>4852.2</v>
      </c>
      <c r="C24" s="28">
        <f t="shared" ref="C24:H24" si="0">C9+C12+C21+C16</f>
        <v>4861.33</v>
      </c>
      <c r="D24" s="28">
        <f t="shared" si="0"/>
        <v>5005.3300000000008</v>
      </c>
      <c r="E24" s="28">
        <f t="shared" si="0"/>
        <v>5247.7100000000009</v>
      </c>
      <c r="F24" s="28">
        <f t="shared" si="0"/>
        <v>5251.76</v>
      </c>
      <c r="G24" s="28">
        <f t="shared" si="0"/>
        <v>5257.21</v>
      </c>
      <c r="H24" s="28">
        <f t="shared" si="0"/>
        <v>5288.6500000000005</v>
      </c>
    </row>
    <row r="25" spans="1:8" x14ac:dyDescent="0.25">
      <c r="A25" s="64" t="s">
        <v>25</v>
      </c>
      <c r="B25" s="65"/>
      <c r="C25" s="65"/>
      <c r="D25" s="65"/>
      <c r="E25" s="65"/>
      <c r="F25" s="65"/>
      <c r="G25" s="65"/>
      <c r="H25" s="65"/>
    </row>
    <row r="26" spans="1:8" ht="45" x14ac:dyDescent="0.25">
      <c r="A26" s="29" t="s">
        <v>26</v>
      </c>
      <c r="B26" s="28" t="s">
        <v>16</v>
      </c>
      <c r="C26" s="28" t="s">
        <v>16</v>
      </c>
      <c r="D26" s="28">
        <f>D9+D14+D21+D16</f>
        <v>5005.3300000000008</v>
      </c>
      <c r="E26" s="28">
        <f>E9+E14+E21+E16</f>
        <v>5156.17</v>
      </c>
      <c r="F26" s="28">
        <f>F9+F14+F21+F16</f>
        <v>5166.93</v>
      </c>
      <c r="G26" s="28">
        <f>G9+G14+G21+G16</f>
        <v>5175.1100000000006</v>
      </c>
      <c r="H26" s="28">
        <f>H9+H14+H21+H16</f>
        <v>5288.6500000000005</v>
      </c>
    </row>
    <row r="27" spans="1:8" ht="45" x14ac:dyDescent="0.25">
      <c r="A27" s="30" t="s">
        <v>17</v>
      </c>
      <c r="B27" s="28" t="s">
        <v>16</v>
      </c>
      <c r="C27" s="28" t="s">
        <v>16</v>
      </c>
      <c r="D27" s="28" t="s">
        <v>16</v>
      </c>
      <c r="E27" s="28" t="s">
        <v>16</v>
      </c>
      <c r="F27" s="28" t="s">
        <v>16</v>
      </c>
      <c r="G27" s="28" t="s">
        <v>16</v>
      </c>
      <c r="H27" s="28" t="s">
        <v>16</v>
      </c>
    </row>
    <row r="28" spans="1:8" x14ac:dyDescent="0.25">
      <c r="A28" s="27" t="s">
        <v>27</v>
      </c>
      <c r="B28" s="28">
        <f t="shared" ref="B28:H28" si="1">B9+B17+B21</f>
        <v>4559.3599999999997</v>
      </c>
      <c r="C28" s="28">
        <f t="shared" si="1"/>
        <v>4605.3499999999995</v>
      </c>
      <c r="D28" s="28">
        <f t="shared" si="1"/>
        <v>4835.2700000000004</v>
      </c>
      <c r="E28" s="28">
        <f t="shared" si="1"/>
        <v>4985.5200000000004</v>
      </c>
      <c r="F28" s="28">
        <f t="shared" si="1"/>
        <v>5078.33</v>
      </c>
      <c r="G28" s="28">
        <f t="shared" si="1"/>
        <v>5303.03</v>
      </c>
      <c r="H28" s="28">
        <f t="shared" si="1"/>
        <v>5617.01</v>
      </c>
    </row>
    <row r="29" spans="1:8" x14ac:dyDescent="0.25">
      <c r="A29" s="27" t="s">
        <v>28</v>
      </c>
      <c r="B29" s="28">
        <f t="shared" ref="B29:H29" si="2">B9+B18+B21</f>
        <v>4562.8899999999994</v>
      </c>
      <c r="C29" s="28">
        <f t="shared" si="2"/>
        <v>4610.6399999999994</v>
      </c>
      <c r="D29" s="28">
        <f t="shared" si="2"/>
        <v>4849.42</v>
      </c>
      <c r="E29" s="28">
        <f t="shared" si="2"/>
        <v>5014.2</v>
      </c>
      <c r="F29" s="28">
        <f t="shared" si="2"/>
        <v>5071.21</v>
      </c>
      <c r="G29" s="28">
        <f t="shared" si="2"/>
        <v>5216.01</v>
      </c>
      <c r="H29" s="28">
        <f t="shared" si="2"/>
        <v>5240.66</v>
      </c>
    </row>
    <row r="30" spans="1:8" ht="30" x14ac:dyDescent="0.25">
      <c r="A30" s="27" t="s">
        <v>29</v>
      </c>
      <c r="B30" s="28">
        <f t="shared" ref="B30:H30" si="3">B9+B19+B21</f>
        <v>4520.82</v>
      </c>
      <c r="C30" s="28">
        <f t="shared" si="3"/>
        <v>4623.08</v>
      </c>
      <c r="D30" s="28">
        <f t="shared" si="3"/>
        <v>4882.6099999999997</v>
      </c>
      <c r="E30" s="28">
        <f t="shared" si="3"/>
        <v>5100.97</v>
      </c>
      <c r="F30" s="28">
        <f t="shared" si="3"/>
        <v>5228.43</v>
      </c>
      <c r="G30" s="28">
        <f t="shared" si="3"/>
        <v>5506.98</v>
      </c>
      <c r="H30" s="28">
        <f t="shared" si="3"/>
        <v>5767.9699999999993</v>
      </c>
    </row>
    <row r="31" spans="1:8" ht="16.5" thickBot="1" x14ac:dyDescent="0.3">
      <c r="A31" s="31" t="s">
        <v>22</v>
      </c>
      <c r="B31" s="32">
        <f>B9+B20+B21</f>
        <v>4867.5599999999995</v>
      </c>
      <c r="C31" s="32">
        <f t="shared" ref="C31:H31" si="4">C9+C20+C21</f>
        <v>4880.6099999999997</v>
      </c>
      <c r="D31" s="32">
        <f t="shared" si="4"/>
        <v>5032.2</v>
      </c>
      <c r="E31" s="32">
        <f t="shared" si="4"/>
        <v>5287.22</v>
      </c>
      <c r="F31" s="32">
        <f t="shared" si="4"/>
        <v>5288.76</v>
      </c>
      <c r="G31" s="32">
        <f t="shared" si="4"/>
        <v>5290.29</v>
      </c>
      <c r="H31" s="32">
        <f t="shared" si="4"/>
        <v>5291.83</v>
      </c>
    </row>
    <row r="32" spans="1:8" ht="20.25" customHeight="1" thickBot="1" x14ac:dyDescent="0.3">
      <c r="A32" s="62" t="s">
        <v>30</v>
      </c>
      <c r="B32" s="63"/>
      <c r="C32" s="63"/>
      <c r="D32" s="63"/>
      <c r="E32" s="63"/>
      <c r="F32" s="63"/>
      <c r="G32" s="63"/>
      <c r="H32" s="63"/>
    </row>
    <row r="33" spans="1:8" ht="31.5" x14ac:dyDescent="0.25">
      <c r="A33" s="33" t="s">
        <v>12</v>
      </c>
      <c r="B33" s="34"/>
      <c r="C33" s="34"/>
      <c r="D33" s="34"/>
      <c r="E33" s="34"/>
      <c r="F33" s="34"/>
      <c r="G33" s="34"/>
      <c r="H33" s="34"/>
    </row>
    <row r="34" spans="1:8" ht="45" x14ac:dyDescent="0.25">
      <c r="A34" s="27" t="s">
        <v>31</v>
      </c>
      <c r="B34" s="35">
        <f>B24*1.18</f>
        <v>5725.5959999999995</v>
      </c>
      <c r="C34" s="35">
        <f t="shared" ref="C34:H34" si="5">C24*1.18</f>
        <v>5736.3693999999996</v>
      </c>
      <c r="D34" s="35">
        <f t="shared" si="5"/>
        <v>5906.2894000000006</v>
      </c>
      <c r="E34" s="35">
        <f t="shared" si="5"/>
        <v>6192.2978000000012</v>
      </c>
      <c r="F34" s="35">
        <f t="shared" si="5"/>
        <v>6197.0767999999998</v>
      </c>
      <c r="G34" s="35">
        <f t="shared" si="5"/>
        <v>6203.5077999999994</v>
      </c>
      <c r="H34" s="35">
        <f t="shared" si="5"/>
        <v>6240.607</v>
      </c>
    </row>
    <row r="35" spans="1:8" x14ac:dyDescent="0.25">
      <c r="A35" s="64" t="s">
        <v>32</v>
      </c>
      <c r="B35" s="65"/>
      <c r="C35" s="65"/>
      <c r="D35" s="65"/>
      <c r="E35" s="65"/>
      <c r="F35" s="65"/>
      <c r="G35" s="65"/>
      <c r="H35" s="65"/>
    </row>
    <row r="36" spans="1:8" ht="45" x14ac:dyDescent="0.25">
      <c r="A36" s="29" t="s">
        <v>26</v>
      </c>
      <c r="B36" s="36" t="s">
        <v>16</v>
      </c>
      <c r="C36" s="36" t="s">
        <v>16</v>
      </c>
      <c r="D36" s="36">
        <f t="shared" ref="D36:H36" si="6">D26*1.18</f>
        <v>5906.2894000000006</v>
      </c>
      <c r="E36" s="36">
        <f t="shared" si="6"/>
        <v>6084.2806</v>
      </c>
      <c r="F36" s="36">
        <f t="shared" si="6"/>
        <v>6096.9773999999998</v>
      </c>
      <c r="G36" s="36">
        <f t="shared" si="6"/>
        <v>6106.6298000000006</v>
      </c>
      <c r="H36" s="36">
        <f t="shared" si="6"/>
        <v>6240.607</v>
      </c>
    </row>
    <row r="37" spans="1:8" ht="45" x14ac:dyDescent="0.25">
      <c r="A37" s="29" t="s">
        <v>17</v>
      </c>
      <c r="B37" s="36" t="s">
        <v>16</v>
      </c>
      <c r="C37" s="36" t="s">
        <v>16</v>
      </c>
      <c r="D37" s="36" t="s">
        <v>16</v>
      </c>
      <c r="E37" s="36" t="s">
        <v>16</v>
      </c>
      <c r="F37" s="36" t="s">
        <v>16</v>
      </c>
      <c r="G37" s="36" t="s">
        <v>16</v>
      </c>
      <c r="H37" s="36" t="s">
        <v>16</v>
      </c>
    </row>
    <row r="38" spans="1:8" x14ac:dyDescent="0.25">
      <c r="A38" s="37" t="s">
        <v>27</v>
      </c>
      <c r="B38" s="36">
        <f>B28*1.18</f>
        <v>5380.0447999999997</v>
      </c>
      <c r="C38" s="36">
        <f t="shared" ref="C38:H41" si="7">C28*1.18</f>
        <v>5434.3129999999992</v>
      </c>
      <c r="D38" s="36">
        <f t="shared" si="7"/>
        <v>5705.6185999999998</v>
      </c>
      <c r="E38" s="36">
        <f t="shared" si="7"/>
        <v>5882.9135999999999</v>
      </c>
      <c r="F38" s="36">
        <f t="shared" si="7"/>
        <v>5992.4294</v>
      </c>
      <c r="G38" s="36">
        <f t="shared" si="7"/>
        <v>6257.5753999999997</v>
      </c>
      <c r="H38" s="36">
        <f t="shared" si="7"/>
        <v>6628.0717999999997</v>
      </c>
    </row>
    <row r="39" spans="1:8" x14ac:dyDescent="0.25">
      <c r="A39" s="37" t="s">
        <v>28</v>
      </c>
      <c r="B39" s="36">
        <f>B29*1.18</f>
        <v>5384.2101999999986</v>
      </c>
      <c r="C39" s="36">
        <f t="shared" si="7"/>
        <v>5440.5551999999989</v>
      </c>
      <c r="D39" s="36">
        <f t="shared" si="7"/>
        <v>5722.3155999999999</v>
      </c>
      <c r="E39" s="36">
        <f t="shared" si="7"/>
        <v>5916.7559999999994</v>
      </c>
      <c r="F39" s="36">
        <f t="shared" si="7"/>
        <v>5984.0277999999998</v>
      </c>
      <c r="G39" s="36">
        <f t="shared" si="7"/>
        <v>6154.8918000000003</v>
      </c>
      <c r="H39" s="36">
        <f t="shared" si="7"/>
        <v>6183.9787999999999</v>
      </c>
    </row>
    <row r="40" spans="1:8" ht="31.5" x14ac:dyDescent="0.25">
      <c r="A40" s="37" t="s">
        <v>29</v>
      </c>
      <c r="B40" s="36">
        <f>B30*1.18</f>
        <v>5334.5675999999994</v>
      </c>
      <c r="C40" s="36">
        <f t="shared" si="7"/>
        <v>5455.2343999999994</v>
      </c>
      <c r="D40" s="36">
        <f t="shared" si="7"/>
        <v>5761.4797999999992</v>
      </c>
      <c r="E40" s="36">
        <f t="shared" si="7"/>
        <v>6019.1445999999996</v>
      </c>
      <c r="F40" s="36">
        <f t="shared" si="7"/>
        <v>6169.5474000000004</v>
      </c>
      <c r="G40" s="36">
        <f t="shared" si="7"/>
        <v>6498.2363999999989</v>
      </c>
      <c r="H40" s="36">
        <f t="shared" si="7"/>
        <v>6806.2045999999991</v>
      </c>
    </row>
    <row r="41" spans="1:8" ht="16.5" thickBot="1" x14ac:dyDescent="0.3">
      <c r="A41" s="38" t="s">
        <v>22</v>
      </c>
      <c r="B41" s="39">
        <f>B31*1.18</f>
        <v>5743.7207999999991</v>
      </c>
      <c r="C41" s="39">
        <f t="shared" si="7"/>
        <v>5759.1197999999995</v>
      </c>
      <c r="D41" s="39">
        <f t="shared" si="7"/>
        <v>5937.9959999999992</v>
      </c>
      <c r="E41" s="39">
        <f t="shared" si="7"/>
        <v>6238.9196000000002</v>
      </c>
      <c r="F41" s="39">
        <f t="shared" si="7"/>
        <v>6240.7367999999997</v>
      </c>
      <c r="G41" s="39">
        <f t="shared" si="7"/>
        <v>6242.5421999999999</v>
      </c>
      <c r="H41" s="39">
        <f t="shared" si="7"/>
        <v>6244.3593999999994</v>
      </c>
    </row>
    <row r="43" spans="1:8" ht="32.25" thickBot="1" x14ac:dyDescent="0.3">
      <c r="A43" s="40" t="s">
        <v>33</v>
      </c>
      <c r="B43" s="41"/>
      <c r="C43" s="41"/>
      <c r="D43" s="41"/>
      <c r="E43" s="42"/>
      <c r="F43" s="42"/>
      <c r="G43" s="42"/>
      <c r="H43" s="42"/>
    </row>
    <row r="44" spans="1:8" ht="24.75" customHeight="1" x14ac:dyDescent="0.25">
      <c r="A44" s="66" t="s">
        <v>34</v>
      </c>
      <c r="B44" s="67"/>
      <c r="C44" s="67"/>
      <c r="D44" s="68"/>
      <c r="E44" s="69" t="s">
        <v>35</v>
      </c>
      <c r="F44" s="70"/>
      <c r="G44" s="70"/>
      <c r="H44" s="71"/>
    </row>
    <row r="45" spans="1:8" ht="37.5" customHeight="1" x14ac:dyDescent="0.25">
      <c r="A45" s="56" t="s">
        <v>36</v>
      </c>
      <c r="B45" s="57"/>
      <c r="C45" s="57"/>
      <c r="D45" s="58"/>
      <c r="E45" s="47" t="s">
        <v>37</v>
      </c>
      <c r="F45" s="48"/>
      <c r="G45" s="48"/>
      <c r="H45" s="49"/>
    </row>
    <row r="46" spans="1:8" ht="36" customHeight="1" x14ac:dyDescent="0.25">
      <c r="A46" s="56" t="s">
        <v>38</v>
      </c>
      <c r="B46" s="57"/>
      <c r="C46" s="57"/>
      <c r="D46" s="58"/>
      <c r="E46" s="59" t="s">
        <v>39</v>
      </c>
      <c r="F46" s="60"/>
      <c r="G46" s="60"/>
      <c r="H46" s="61"/>
    </row>
    <row r="47" spans="1:8" ht="34.5" customHeight="1" x14ac:dyDescent="0.25">
      <c r="A47" s="56" t="s">
        <v>40</v>
      </c>
      <c r="B47" s="57"/>
      <c r="C47" s="57"/>
      <c r="D47" s="58"/>
      <c r="E47" s="47" t="s">
        <v>41</v>
      </c>
      <c r="F47" s="48"/>
      <c r="G47" s="48"/>
      <c r="H47" s="49"/>
    </row>
    <row r="48" spans="1:8" ht="35.25" customHeight="1" x14ac:dyDescent="0.25">
      <c r="A48" s="44" t="s">
        <v>42</v>
      </c>
      <c r="B48" s="45"/>
      <c r="C48" s="45"/>
      <c r="D48" s="46"/>
      <c r="E48" s="47" t="s">
        <v>43</v>
      </c>
      <c r="F48" s="48"/>
      <c r="G48" s="48"/>
      <c r="H48" s="49"/>
    </row>
    <row r="49" spans="1:8" ht="32.25" customHeight="1" thickBot="1" x14ac:dyDescent="0.3">
      <c r="A49" s="50" t="s">
        <v>44</v>
      </c>
      <c r="B49" s="51"/>
      <c r="C49" s="51"/>
      <c r="D49" s="52"/>
      <c r="E49" s="53" t="s">
        <v>45</v>
      </c>
      <c r="F49" s="54"/>
      <c r="G49" s="54"/>
      <c r="H49" s="55"/>
    </row>
  </sheetData>
  <mergeCells count="29">
    <mergeCell ref="A13:H13"/>
    <mergeCell ref="A3:H3"/>
    <mergeCell ref="A4:H4"/>
    <mergeCell ref="A6:H6"/>
    <mergeCell ref="A7:A8"/>
    <mergeCell ref="B7:B8"/>
    <mergeCell ref="C7:C8"/>
    <mergeCell ref="D7:D8"/>
    <mergeCell ref="E7:E8"/>
    <mergeCell ref="F7:F8"/>
    <mergeCell ref="G7:G8"/>
    <mergeCell ref="H7:H8"/>
    <mergeCell ref="A10:H10"/>
    <mergeCell ref="A22:H22"/>
    <mergeCell ref="A25:H25"/>
    <mergeCell ref="A32:H32"/>
    <mergeCell ref="A35:H35"/>
    <mergeCell ref="A44:D44"/>
    <mergeCell ref="E44:H44"/>
    <mergeCell ref="A48:D48"/>
    <mergeCell ref="E48:H48"/>
    <mergeCell ref="A49:D49"/>
    <mergeCell ref="E49:H49"/>
    <mergeCell ref="A45:D45"/>
    <mergeCell ref="E45:H45"/>
    <mergeCell ref="A46:D46"/>
    <mergeCell ref="E46:H46"/>
    <mergeCell ref="A47:D47"/>
    <mergeCell ref="E47:H47"/>
  </mergeCells>
  <printOptions horizontalCentered="1"/>
  <pageMargins left="0.19685039370078741" right="0.19685039370078741" top="0.15748031496062992" bottom="0.74803149606299213" header="0.15748031496062992" footer="0.70866141732283472"/>
  <pageSetup paperSize="9" scale="62" orientation="portrait" horizontalDpi="300" verticalDpi="300" r:id="rId1"/>
  <rowBreaks count="2" manualBreakCount="2">
    <brk id="21" max="16383" man="1"/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Цены на лимитный с 1 июля 17</vt:lpstr>
      <vt:lpstr>'Цены на лимитный с 1 июля 17'!Область_печати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Сергачева Ксения Евгеньевна</dc:creator>
  <cp:lastModifiedBy>Смирнов Илья Владимирович</cp:lastModifiedBy>
  <dcterms:created xsi:type="dcterms:W3CDTF">2017-06-30T07:31:35Z</dcterms:created>
  <dcterms:modified xsi:type="dcterms:W3CDTF">2017-06-30T08:19:36Z</dcterms:modified>
</cp:coreProperties>
</file>